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romeschmitt/Dropbox/00_SAUVEGARDE_RPCS_171005/RPCS-20180915/FORMATION/PCR/PLOMB/Renouvellement-Pratique-Plomb/01 Etude de poste/"/>
    </mc:Choice>
  </mc:AlternateContent>
  <xr:revisionPtr revIDLastSave="0" documentId="13_ncr:1_{855B05F2-E6A4-2847-B11B-94297D6A84DB}" xr6:coauthVersionLast="36" xr6:coauthVersionMax="36" xr10:uidLastSave="{00000000-0000-0000-0000-000000000000}"/>
  <bookViews>
    <workbookView xWindow="-60" yWindow="460" windowWidth="16000" windowHeight="10580" xr2:uid="{00000000-000D-0000-FFFF-FFFF00000000}"/>
  </bookViews>
  <sheets>
    <sheet name="PLM" sheetId="1" r:id="rId1"/>
    <sheet name="SAL_1" sheetId="2" r:id="rId2"/>
    <sheet name="DOSE_COLL" sheetId="3" r:id="rId3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15" i="1" l="1"/>
  <c r="B17" i="1" s="1"/>
  <c r="B18" i="1" s="1"/>
  <c r="B19" i="1" s="1"/>
  <c r="B54" i="1"/>
  <c r="B55" i="1"/>
  <c r="B56" i="1" l="1"/>
  <c r="B59" i="1" s="1"/>
  <c r="B29" i="1"/>
  <c r="B27" i="1"/>
  <c r="B40" i="1" s="1"/>
  <c r="B21" i="1"/>
  <c r="B22" i="1" s="1"/>
  <c r="B23" i="1" s="1"/>
  <c r="B24" i="1" s="1"/>
  <c r="B31" i="1" l="1"/>
  <c r="B33" i="1"/>
  <c r="F30" i="1" s="1"/>
  <c r="B44" i="1" l="1"/>
  <c r="B42" i="1"/>
  <c r="F38" i="1" s="1"/>
  <c r="F39" i="1" s="1"/>
  <c r="F31" i="1"/>
  <c r="F27" i="1"/>
  <c r="F28" i="1" s="1"/>
  <c r="F41" i="1" l="1"/>
  <c r="F42" i="1"/>
</calcChain>
</file>

<file path=xl/sharedStrings.xml><?xml version="1.0" encoding="utf-8"?>
<sst xmlns="http://schemas.openxmlformats.org/spreadsheetml/2006/main" count="134" uniqueCount="79">
  <si>
    <t>NOMBRE DE DIAGNOSTICS HEBDOMADAIRES MAXIMAL</t>
  </si>
  <si>
    <t>DIAG/SEMAINE</t>
  </si>
  <si>
    <t>REMARQUES</t>
  </si>
  <si>
    <t>MESURES/DIAG</t>
  </si>
  <si>
    <t>NOMBRE DE SEMAINES TRAVAILLEES PAR AN</t>
  </si>
  <si>
    <t>SEMAINES/AN</t>
  </si>
  <si>
    <t>NOMBRE TOTAL DE MESURE PAR AN</t>
  </si>
  <si>
    <t>MESURES/AN</t>
  </si>
  <si>
    <t>SECONDES</t>
  </si>
  <si>
    <t>DUREE D EMISSION EFFECTIVE OBTURATEUR OUVERT ANNUELLE</t>
  </si>
  <si>
    <t>SOIT</t>
  </si>
  <si>
    <t>SECONDES/AN</t>
  </si>
  <si>
    <t>MINUTES/AN</t>
  </si>
  <si>
    <t>HEURES/AN</t>
  </si>
  <si>
    <t>DUREE D EMISSION EFFECTIVE OBTURATEUR FERME ANNUELLE</t>
  </si>
  <si>
    <t>µSv/h</t>
  </si>
  <si>
    <t>µSv/an</t>
  </si>
  <si>
    <t>TOTAL</t>
  </si>
  <si>
    <t>soit :</t>
  </si>
  <si>
    <t>mSv/an</t>
  </si>
  <si>
    <t>D.D. EQUIVALENTE OBTURATEUR OUVERT</t>
  </si>
  <si>
    <t>main</t>
  </si>
  <si>
    <t>poitrine</t>
  </si>
  <si>
    <t>D.D. EQUIVALENTE OBTURATEUR FERME</t>
  </si>
  <si>
    <t>heure</t>
  </si>
  <si>
    <t>(sur la durée de l'opération)</t>
  </si>
  <si>
    <t>(en moyenne)</t>
  </si>
  <si>
    <t>à la main de l'opérateur</t>
  </si>
  <si>
    <t>(main)</t>
  </si>
  <si>
    <t>NOMBRE MOYENS DE MESURES PAR DIAGNOSTIC PLOMB</t>
  </si>
  <si>
    <t>cm</t>
  </si>
  <si>
    <t>distance entre le mur et la main</t>
  </si>
  <si>
    <t>DUREE MAXIMALE ENTRE 2 MESURES OBTURATEUR FERME</t>
  </si>
  <si>
    <t>E (dose efficace ind.)</t>
  </si>
  <si>
    <t>H (main) individuelle</t>
  </si>
  <si>
    <t>&lt;&lt; 1 mSv sur 12 mois consécutifs</t>
  </si>
  <si>
    <t>Evaluation Individuelle de l'exposition aux R.I.</t>
  </si>
  <si>
    <t>ÉTABLISSEMENT :</t>
  </si>
  <si>
    <t>NOM :</t>
  </si>
  <si>
    <t>PRÉNOM :</t>
  </si>
  <si>
    <t>NATURE DU TRAVAIL :</t>
  </si>
  <si>
    <t>CARACTÉRISTIQUES DES R.I. :</t>
  </si>
  <si>
    <t>SOURCE RADIOACTIVE SCELLÉE - CATÉGORIE 5 AIEA</t>
  </si>
  <si>
    <t>RADIONUCLÉIDE / ACTIVITÉ NOMINALE</t>
  </si>
  <si>
    <t>FRÉQUENCE D'UTILISATION :</t>
  </si>
  <si>
    <t>HEURES DE MANIPULATION DE L'APPAREIL SUR 12 MOIS CONSÉCUTIFS</t>
  </si>
  <si>
    <t>&lt;&lt; 50 mSv sur 12 mois consécutifs</t>
  </si>
  <si>
    <t>En conséquence le travailleur concerné par cette EIERI est NON CLASSÉ</t>
  </si>
  <si>
    <t>ETUDE DU ZONAGE RADIOLOGIQUE</t>
  </si>
  <si>
    <t>POSTE MOBILE : SUR CHANTIER</t>
  </si>
  <si>
    <r>
      <t xml:space="preserve">le débit de dose équivalente autour de l'enceinte de stockage n'engendre pas une </t>
    </r>
    <r>
      <rPr>
        <b/>
        <sz val="11"/>
        <color theme="1"/>
        <rFont val="Calibri"/>
        <family val="2"/>
        <scheme val="minor"/>
      </rPr>
      <t>dose efficace mensuelle</t>
    </r>
  </si>
  <si>
    <t>En conséquence, AUCUNE ZONE REGLEMENTEE n'existe autour du coffre de stockage.</t>
  </si>
  <si>
    <t>DANS LE COFFRE-FORT AU STOCKAGE</t>
  </si>
  <si>
    <r>
      <t xml:space="preserve"> supérieure à </t>
    </r>
    <r>
      <rPr>
        <b/>
        <sz val="11"/>
        <color theme="1"/>
        <rFont val="Calibri"/>
        <family val="2"/>
        <scheme val="minor"/>
      </rPr>
      <t>80 µSv sur 1 mois.</t>
    </r>
  </si>
  <si>
    <t xml:space="preserve">µSv sur 1 heure </t>
  </si>
  <si>
    <t>dose EFFICACE MAX sur 1 heure</t>
  </si>
  <si>
    <t>Dose MAX SUR 1 HEURE à 1 MÈTRE :</t>
  </si>
  <si>
    <t>µSv sur 1 heure</t>
  </si>
  <si>
    <t>Dose équivalente moyenne sur le diagnostic</t>
  </si>
  <si>
    <t>µSv/diagnostic</t>
  </si>
  <si>
    <t>Durée moyenne du diagnostic</t>
  </si>
  <si>
    <t>Aucune zone d'opération n'est à délimiter dans le cadre de l'utilisation de l'appareil plomb</t>
  </si>
  <si>
    <t>car la dose efficace max. sur 1 heure à 1 mètre n'excède pas 2,5 µSv.</t>
  </si>
  <si>
    <t>Le travailleur ne place en aucun cas les mains dans le faisceau primaire lorsque l'obturateur est ouvert, ainsi le demi-espace devant l'appareil n'est pas une zone de travail et n'est pas concerné par les articles R.4451-22 à R.4451-25 du Code du Travail (Décret N°2018-437 du 04 juin 2018)</t>
  </si>
  <si>
    <t>Diagnostic plomb dans les peintures</t>
  </si>
  <si>
    <t>Co 57</t>
  </si>
  <si>
    <t>Cd 109</t>
  </si>
  <si>
    <t>MBq</t>
  </si>
  <si>
    <t>ISOTOPE</t>
  </si>
  <si>
    <t>-&gt;</t>
  </si>
  <si>
    <t xml:space="preserve">Toutefois, la présence de matière radioactive sera signalée par un trèfle jaune et noir représentant le </t>
  </si>
  <si>
    <t>danger "Rayonnements Ionisants"</t>
  </si>
  <si>
    <t>DUREE MOY DE LA MESURE OBTURATEUR OUVERT</t>
  </si>
  <si>
    <t>CADMIUM 109 / 370 MBq (36 mois) - 1480 MBq (64 mois)</t>
  </si>
  <si>
    <t>Il est vérifié par le CONSEILLER EN RADIOPROTECTION (ou OARP) lors du contrôle périodique que :</t>
  </si>
  <si>
    <t>(poitrine)</t>
  </si>
  <si>
    <t>SITUATIONS ANORMALES</t>
  </si>
  <si>
    <t>L'établissement se situe en ZONE 1 (arrêté du 27 juin 2018) et les missions étant itinérantes la dose radon est estimée &lt; 1 mSv sur 1 an.</t>
  </si>
  <si>
    <t>Dose efficace exclusivement liée au RADON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</si>
</sst>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right" vertical="center" wrapText="1"/>
    </xf>
    <xf numFmtId="2" fontId="11" fillId="7" borderId="16" xfId="0" applyNumberFormat="1" applyFont="1" applyFill="1" applyBorder="1" applyAlignment="1">
      <alignment horizontal="right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" fontId="0" fillId="9" borderId="2" xfId="0" applyNumberForma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1" fontId="2" fillId="9" borderId="0" xfId="0" applyNumberFormat="1" applyFont="1" applyFill="1" applyBorder="1" applyAlignment="1">
      <alignment horizontal="center" vertical="center" wrapText="1"/>
    </xf>
    <xf numFmtId="1" fontId="2" fillId="9" borderId="5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1" fontId="0" fillId="9" borderId="7" xfId="0" applyNumberForma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zoomScale="120" zoomScaleNormal="120" zoomScalePageLayoutView="150" workbookViewId="0">
      <selection activeCell="A48" sqref="A48"/>
    </sheetView>
  </sheetViews>
  <sheetFormatPr baseColWidth="10" defaultRowHeight="15" x14ac:dyDescent="0.2"/>
  <cols>
    <col min="1" max="1" width="39.6640625" style="1" customWidth="1"/>
    <col min="2" max="2" width="11.5" style="1" bestFit="1" customWidth="1"/>
    <col min="3" max="3" width="17" style="1" customWidth="1"/>
    <col min="4" max="4" width="12.5" style="1" customWidth="1"/>
    <col min="5" max="5" width="17.83203125" style="1" customWidth="1"/>
    <col min="6" max="6" width="12.5" style="1" bestFit="1" customWidth="1"/>
    <col min="7" max="7" width="11.5" style="1" bestFit="1" customWidth="1"/>
    <col min="8" max="16384" width="10.83203125" style="1"/>
  </cols>
  <sheetData>
    <row r="1" spans="1:9" ht="16" thickBot="1" x14ac:dyDescent="0.25"/>
    <row r="2" spans="1:9" ht="16" x14ac:dyDescent="0.2">
      <c r="A2" s="70" t="s">
        <v>37</v>
      </c>
      <c r="B2" s="127"/>
      <c r="C2" s="127"/>
      <c r="D2" s="127"/>
      <c r="E2" s="128"/>
    </row>
    <row r="3" spans="1:9" ht="16" x14ac:dyDescent="0.2">
      <c r="A3" s="71" t="s">
        <v>38</v>
      </c>
      <c r="B3" s="129"/>
      <c r="C3" s="129"/>
      <c r="D3" s="129"/>
      <c r="E3" s="130"/>
    </row>
    <row r="4" spans="1:9" ht="16" x14ac:dyDescent="0.2">
      <c r="A4" s="71" t="s">
        <v>39</v>
      </c>
      <c r="B4" s="129"/>
      <c r="C4" s="129"/>
      <c r="D4" s="129"/>
      <c r="E4" s="130"/>
    </row>
    <row r="5" spans="1:9" x14ac:dyDescent="0.2">
      <c r="A5" s="71"/>
      <c r="B5" s="72"/>
      <c r="C5" s="72"/>
      <c r="D5" s="72"/>
      <c r="E5" s="73"/>
    </row>
    <row r="6" spans="1:9" ht="19" customHeight="1" x14ac:dyDescent="0.2">
      <c r="A6" s="71" t="s">
        <v>40</v>
      </c>
      <c r="B6" s="125" t="s">
        <v>64</v>
      </c>
      <c r="C6" s="125"/>
      <c r="D6" s="125"/>
      <c r="E6" s="126"/>
      <c r="H6" s="1" t="s">
        <v>67</v>
      </c>
      <c r="I6" s="1" t="s">
        <v>68</v>
      </c>
    </row>
    <row r="7" spans="1:9" ht="19" customHeight="1" x14ac:dyDescent="0.2">
      <c r="A7" s="71"/>
      <c r="B7" s="72"/>
      <c r="C7" s="72"/>
      <c r="D7" s="72"/>
      <c r="E7" s="73"/>
      <c r="H7" s="1">
        <v>185</v>
      </c>
      <c r="I7" s="1" t="s">
        <v>65</v>
      </c>
    </row>
    <row r="8" spans="1:9" ht="19" customHeight="1" x14ac:dyDescent="0.2">
      <c r="A8" s="71" t="s">
        <v>41</v>
      </c>
      <c r="B8" s="125" t="s">
        <v>42</v>
      </c>
      <c r="C8" s="125"/>
      <c r="D8" s="125"/>
      <c r="E8" s="126"/>
      <c r="H8" s="1">
        <v>285</v>
      </c>
      <c r="I8" s="1" t="s">
        <v>66</v>
      </c>
    </row>
    <row r="9" spans="1:9" ht="19" customHeight="1" thickBot="1" x14ac:dyDescent="0.25">
      <c r="A9" s="74" t="s">
        <v>43</v>
      </c>
      <c r="B9" s="94" t="s">
        <v>73</v>
      </c>
      <c r="C9" s="94"/>
      <c r="D9" s="94"/>
      <c r="E9" s="95"/>
      <c r="F9" s="84" t="s">
        <v>69</v>
      </c>
      <c r="H9" s="1">
        <v>370</v>
      </c>
      <c r="I9" s="1" t="s">
        <v>66</v>
      </c>
    </row>
    <row r="10" spans="1:9" ht="19" customHeight="1" thickBot="1" x14ac:dyDescent="0.25">
      <c r="H10" s="1">
        <v>444</v>
      </c>
      <c r="I10" s="1" t="s">
        <v>65</v>
      </c>
    </row>
    <row r="11" spans="1:9" ht="22.5" customHeight="1" thickBot="1" x14ac:dyDescent="0.25">
      <c r="A11" s="106" t="s">
        <v>36</v>
      </c>
      <c r="B11" s="107"/>
      <c r="C11" s="108"/>
      <c r="D11" s="116" t="s">
        <v>2</v>
      </c>
      <c r="E11" s="117"/>
      <c r="F11" s="118"/>
      <c r="H11" s="1">
        <v>740</v>
      </c>
      <c r="I11" s="1" t="s">
        <v>66</v>
      </c>
    </row>
    <row r="12" spans="1:9" ht="32" x14ac:dyDescent="0.2">
      <c r="A12" s="24" t="s">
        <v>0</v>
      </c>
      <c r="B12" s="54">
        <v>5</v>
      </c>
      <c r="C12" s="24" t="s">
        <v>1</v>
      </c>
      <c r="D12" s="119"/>
      <c r="E12" s="120"/>
      <c r="F12" s="121"/>
      <c r="H12" s="1">
        <v>850</v>
      </c>
      <c r="I12" s="1" t="s">
        <v>66</v>
      </c>
    </row>
    <row r="13" spans="1:9" ht="32" x14ac:dyDescent="0.2">
      <c r="A13" s="25" t="s">
        <v>29</v>
      </c>
      <c r="B13" s="55">
        <v>150</v>
      </c>
      <c r="C13" s="25" t="s">
        <v>3</v>
      </c>
      <c r="D13" s="4"/>
      <c r="E13" s="5"/>
      <c r="F13" s="6"/>
      <c r="H13" s="1">
        <v>1480</v>
      </c>
      <c r="I13" s="1" t="s">
        <v>66</v>
      </c>
    </row>
    <row r="14" spans="1:9" ht="17" thickBot="1" x14ac:dyDescent="0.25">
      <c r="A14" s="25" t="s">
        <v>4</v>
      </c>
      <c r="B14" s="55">
        <v>47</v>
      </c>
      <c r="C14" s="25" t="s">
        <v>5</v>
      </c>
      <c r="D14" s="96"/>
      <c r="E14" s="97"/>
      <c r="F14" s="98"/>
    </row>
    <row r="15" spans="1:9" ht="17" thickBot="1" x14ac:dyDescent="0.25">
      <c r="A15" s="25" t="s">
        <v>6</v>
      </c>
      <c r="B15" s="34">
        <f>SUM(B12*B13*B14)</f>
        <v>35250</v>
      </c>
      <c r="C15" s="25" t="s">
        <v>7</v>
      </c>
      <c r="D15" s="4"/>
      <c r="E15" s="5"/>
      <c r="F15" s="6"/>
    </row>
    <row r="16" spans="1:9" ht="16" x14ac:dyDescent="0.2">
      <c r="A16" s="2" t="s">
        <v>72</v>
      </c>
      <c r="B16" s="54">
        <v>5</v>
      </c>
      <c r="C16" s="3" t="s">
        <v>8</v>
      </c>
      <c r="D16" s="5"/>
      <c r="E16" s="5"/>
      <c r="F16" s="6"/>
    </row>
    <row r="17" spans="1:13" ht="32" x14ac:dyDescent="0.2">
      <c r="A17" s="30" t="s">
        <v>9</v>
      </c>
      <c r="B17" s="25">
        <f>SUM(B15*B16)</f>
        <v>176250</v>
      </c>
      <c r="C17" s="6" t="s">
        <v>11</v>
      </c>
      <c r="D17" s="5"/>
      <c r="E17" s="5"/>
      <c r="F17" s="6"/>
    </row>
    <row r="18" spans="1:13" ht="17" thickBot="1" x14ac:dyDescent="0.25">
      <c r="A18" s="4" t="s">
        <v>10</v>
      </c>
      <c r="B18" s="28">
        <f>SUM(B17/60)</f>
        <v>2937.5</v>
      </c>
      <c r="C18" s="6" t="s">
        <v>12</v>
      </c>
      <c r="D18" s="5"/>
      <c r="E18" s="5"/>
      <c r="F18" s="6"/>
    </row>
    <row r="19" spans="1:13" ht="17" thickBot="1" x14ac:dyDescent="0.25">
      <c r="A19" s="7" t="s">
        <v>10</v>
      </c>
      <c r="B19" s="32">
        <f>SUM(B18/60)</f>
        <v>48.958333333333336</v>
      </c>
      <c r="C19" s="31" t="s">
        <v>13</v>
      </c>
      <c r="D19" s="5"/>
      <c r="E19" s="5"/>
      <c r="F19" s="6"/>
    </row>
    <row r="20" spans="1:13" ht="32" x14ac:dyDescent="0.2">
      <c r="A20" s="25" t="s">
        <v>32</v>
      </c>
      <c r="B20" s="55">
        <v>15</v>
      </c>
      <c r="C20" s="25" t="s">
        <v>8</v>
      </c>
      <c r="D20" s="4"/>
      <c r="E20" s="5"/>
      <c r="F20" s="6"/>
    </row>
    <row r="21" spans="1:13" ht="32" x14ac:dyDescent="0.2">
      <c r="A21" s="26" t="s">
        <v>14</v>
      </c>
      <c r="B21" s="25">
        <f>SUM(B15*B20)</f>
        <v>528750</v>
      </c>
      <c r="C21" s="25" t="s">
        <v>11</v>
      </c>
      <c r="D21" s="4"/>
      <c r="E21" s="5"/>
      <c r="F21" s="6"/>
    </row>
    <row r="22" spans="1:13" ht="17" thickBot="1" x14ac:dyDescent="0.25">
      <c r="A22" s="25" t="s">
        <v>10</v>
      </c>
      <c r="B22" s="28">
        <f>SUM(B21/60)</f>
        <v>8812.5</v>
      </c>
      <c r="C22" s="25" t="s">
        <v>12</v>
      </c>
      <c r="D22" s="4"/>
      <c r="E22" s="5"/>
      <c r="F22" s="6"/>
    </row>
    <row r="23" spans="1:13" ht="17" thickBot="1" x14ac:dyDescent="0.25">
      <c r="A23" s="27" t="s">
        <v>10</v>
      </c>
      <c r="B23" s="33">
        <f>SUM(B22/60)</f>
        <v>146.875</v>
      </c>
      <c r="C23" s="29" t="s">
        <v>13</v>
      </c>
      <c r="D23" s="99"/>
      <c r="E23" s="100"/>
      <c r="F23" s="101"/>
    </row>
    <row r="24" spans="1:13" ht="21" customHeight="1" x14ac:dyDescent="0.2">
      <c r="A24" s="64" t="s">
        <v>44</v>
      </c>
      <c r="B24" s="75">
        <f>B19+B23</f>
        <v>195.83333333333334</v>
      </c>
      <c r="C24" s="102" t="s">
        <v>45</v>
      </c>
      <c r="D24" s="102"/>
      <c r="E24" s="102"/>
      <c r="F24" s="102"/>
      <c r="G24" s="102"/>
    </row>
    <row r="25" spans="1:13" ht="16" thickBot="1" x14ac:dyDescent="0.25"/>
    <row r="26" spans="1:13" ht="16" x14ac:dyDescent="0.2">
      <c r="A26" s="36" t="s">
        <v>20</v>
      </c>
      <c r="B26" s="52">
        <v>5</v>
      </c>
      <c r="C26" s="37" t="s">
        <v>15</v>
      </c>
      <c r="D26" s="38" t="s">
        <v>21</v>
      </c>
      <c r="E26" s="10" t="s">
        <v>17</v>
      </c>
      <c r="F26" s="10"/>
      <c r="G26" s="11"/>
    </row>
    <row r="27" spans="1:13" ht="17" thickBot="1" x14ac:dyDescent="0.25">
      <c r="A27" s="4"/>
      <c r="B27" s="42">
        <f>SUM(B19*B26)</f>
        <v>244.79166666666669</v>
      </c>
      <c r="C27" s="5" t="s">
        <v>16</v>
      </c>
      <c r="D27" s="6"/>
      <c r="E27" s="35" t="s">
        <v>34</v>
      </c>
      <c r="F27" s="12">
        <f>(B27+B31)</f>
        <v>318.22916666666669</v>
      </c>
      <c r="G27" s="13" t="s">
        <v>16</v>
      </c>
    </row>
    <row r="28" spans="1:13" ht="17" thickBot="1" x14ac:dyDescent="0.25">
      <c r="A28" s="39" t="s">
        <v>20</v>
      </c>
      <c r="B28" s="53">
        <v>0.5</v>
      </c>
      <c r="C28" s="23" t="s">
        <v>15</v>
      </c>
      <c r="D28" s="40" t="s">
        <v>22</v>
      </c>
      <c r="E28" s="21" t="s">
        <v>18</v>
      </c>
      <c r="F28" s="43">
        <f>F27/1000</f>
        <v>0.31822916666666667</v>
      </c>
      <c r="G28" s="17" t="s">
        <v>19</v>
      </c>
      <c r="H28" s="131" t="s">
        <v>46</v>
      </c>
      <c r="I28" s="132"/>
      <c r="J28" s="132"/>
      <c r="K28" s="132"/>
      <c r="L28" s="132"/>
      <c r="M28" s="132"/>
    </row>
    <row r="29" spans="1:13" ht="17" customHeight="1" x14ac:dyDescent="0.2">
      <c r="A29" s="4"/>
      <c r="B29" s="42">
        <f>SUM(B28*B19)</f>
        <v>24.479166666666668</v>
      </c>
      <c r="C29" s="5" t="s">
        <v>16</v>
      </c>
      <c r="D29" s="6"/>
      <c r="E29" s="14" t="s">
        <v>17</v>
      </c>
      <c r="F29" s="14"/>
      <c r="G29" s="15"/>
      <c r="H29" s="133"/>
      <c r="I29" s="134"/>
      <c r="J29" s="135"/>
    </row>
    <row r="30" spans="1:13" ht="17" thickBot="1" x14ac:dyDescent="0.25">
      <c r="A30" s="39" t="s">
        <v>23</v>
      </c>
      <c r="B30" s="53">
        <v>0.5</v>
      </c>
      <c r="C30" s="23" t="s">
        <v>15</v>
      </c>
      <c r="D30" s="41" t="s">
        <v>21</v>
      </c>
      <c r="E30" s="22" t="s">
        <v>75</v>
      </c>
      <c r="F30" s="76">
        <f>B29+B33</f>
        <v>24.479166666666668</v>
      </c>
      <c r="G30" s="65" t="s">
        <v>16</v>
      </c>
    </row>
    <row r="31" spans="1:13" ht="17" thickBot="1" x14ac:dyDescent="0.25">
      <c r="A31" s="4"/>
      <c r="B31" s="42">
        <f>SUM(B30*B23)</f>
        <v>73.4375</v>
      </c>
      <c r="C31" s="5" t="s">
        <v>16</v>
      </c>
      <c r="D31" s="6"/>
      <c r="E31" s="66" t="s">
        <v>33</v>
      </c>
      <c r="F31" s="44">
        <f>(B29+B33)/1000</f>
        <v>2.4479166666666666E-2</v>
      </c>
      <c r="G31" s="16" t="s">
        <v>19</v>
      </c>
      <c r="H31" s="131" t="s">
        <v>35</v>
      </c>
      <c r="I31" s="132"/>
      <c r="J31" s="132"/>
      <c r="K31" s="132"/>
      <c r="L31" s="132"/>
    </row>
    <row r="32" spans="1:13" ht="16" x14ac:dyDescent="0.2">
      <c r="A32" s="39" t="s">
        <v>23</v>
      </c>
      <c r="B32" s="53">
        <v>0</v>
      </c>
      <c r="C32" s="23" t="s">
        <v>15</v>
      </c>
      <c r="D32" s="40" t="s">
        <v>22</v>
      </c>
    </row>
    <row r="33" spans="1:13" ht="17" thickBot="1" x14ac:dyDescent="0.25">
      <c r="A33" s="7"/>
      <c r="B33" s="63">
        <f>SUM(B32*B23)</f>
        <v>0</v>
      </c>
      <c r="C33" s="8" t="s">
        <v>16</v>
      </c>
      <c r="D33" s="9"/>
      <c r="E33" s="114" t="s">
        <v>47</v>
      </c>
      <c r="F33" s="115"/>
      <c r="G33" s="115"/>
      <c r="H33" s="115"/>
      <c r="I33" s="115"/>
      <c r="J33" s="115"/>
    </row>
    <row r="34" spans="1:13" s="85" customFormat="1" x14ac:dyDescent="0.2">
      <c r="A34" s="49"/>
      <c r="B34" s="91"/>
      <c r="C34" s="20"/>
      <c r="D34" s="51"/>
      <c r="E34" s="92"/>
      <c r="F34" s="19"/>
      <c r="G34" s="19"/>
      <c r="H34" s="19"/>
      <c r="I34" s="19"/>
      <c r="J34" s="19"/>
    </row>
    <row r="35" spans="1:13" s="85" customFormat="1" x14ac:dyDescent="0.2">
      <c r="A35" s="141" t="s">
        <v>76</v>
      </c>
      <c r="B35" s="142"/>
      <c r="C35" s="142"/>
      <c r="D35" s="143"/>
      <c r="E35" s="92"/>
      <c r="F35" s="19"/>
      <c r="G35" s="19"/>
      <c r="H35" s="19"/>
      <c r="I35" s="19"/>
      <c r="J35" s="19"/>
    </row>
    <row r="36" spans="1:13" s="85" customFormat="1" ht="16" thickBot="1" x14ac:dyDescent="0.25">
      <c r="A36" s="49"/>
      <c r="B36" s="91"/>
      <c r="C36" s="20"/>
      <c r="D36" s="51"/>
      <c r="E36" s="92"/>
      <c r="F36" s="19"/>
      <c r="G36" s="19"/>
      <c r="H36" s="19"/>
      <c r="I36" s="19"/>
      <c r="J36" s="19"/>
    </row>
    <row r="37" spans="1:13" s="85" customFormat="1" ht="16" x14ac:dyDescent="0.2">
      <c r="A37" s="36" t="s">
        <v>20</v>
      </c>
      <c r="B37" s="52">
        <v>10000</v>
      </c>
      <c r="C37" s="37" t="s">
        <v>15</v>
      </c>
      <c r="D37" s="38" t="s">
        <v>21</v>
      </c>
      <c r="E37" s="10" t="s">
        <v>17</v>
      </c>
      <c r="F37" s="10"/>
      <c r="G37" s="11"/>
    </row>
    <row r="38" spans="1:13" s="85" customFormat="1" ht="17" thickBot="1" x14ac:dyDescent="0.25">
      <c r="A38" s="87"/>
      <c r="B38" s="42">
        <f>SUM(B37*0.33)</f>
        <v>3300</v>
      </c>
      <c r="C38" s="88" t="s">
        <v>16</v>
      </c>
      <c r="D38" s="86"/>
      <c r="E38" s="35" t="s">
        <v>34</v>
      </c>
      <c r="F38" s="12">
        <f>(B38+B42)</f>
        <v>3300</v>
      </c>
      <c r="G38" s="13" t="s">
        <v>16</v>
      </c>
    </row>
    <row r="39" spans="1:13" s="85" customFormat="1" ht="17" thickBot="1" x14ac:dyDescent="0.25">
      <c r="A39" s="39" t="s">
        <v>20</v>
      </c>
      <c r="B39" s="53">
        <v>0</v>
      </c>
      <c r="C39" s="23" t="s">
        <v>15</v>
      </c>
      <c r="D39" s="40" t="s">
        <v>22</v>
      </c>
      <c r="E39" s="21" t="s">
        <v>18</v>
      </c>
      <c r="F39" s="43">
        <f>F38/1000</f>
        <v>3.3</v>
      </c>
      <c r="G39" s="17" t="s">
        <v>19</v>
      </c>
      <c r="H39" s="131" t="s">
        <v>46</v>
      </c>
      <c r="I39" s="132"/>
      <c r="J39" s="132"/>
      <c r="K39" s="132"/>
      <c r="L39" s="132"/>
      <c r="M39" s="132"/>
    </row>
    <row r="40" spans="1:13" s="85" customFormat="1" ht="17" customHeight="1" x14ac:dyDescent="0.2">
      <c r="A40" s="87"/>
      <c r="B40" s="42">
        <f>SUM(B39*B27)</f>
        <v>0</v>
      </c>
      <c r="C40" s="88" t="s">
        <v>16</v>
      </c>
      <c r="D40" s="86"/>
      <c r="E40" s="14" t="s">
        <v>17</v>
      </c>
      <c r="F40" s="14"/>
      <c r="G40" s="15"/>
      <c r="H40" s="133"/>
      <c r="I40" s="134"/>
      <c r="J40" s="135"/>
    </row>
    <row r="41" spans="1:13" s="85" customFormat="1" ht="17" thickBot="1" x14ac:dyDescent="0.25">
      <c r="A41" s="39" t="s">
        <v>23</v>
      </c>
      <c r="B41" s="53">
        <v>0</v>
      </c>
      <c r="C41" s="23" t="s">
        <v>15</v>
      </c>
      <c r="D41" s="41" t="s">
        <v>21</v>
      </c>
      <c r="E41" s="22" t="s">
        <v>75</v>
      </c>
      <c r="F41" s="76">
        <f>B40+B44</f>
        <v>0</v>
      </c>
      <c r="G41" s="65" t="s">
        <v>16</v>
      </c>
    </row>
    <row r="42" spans="1:13" s="85" customFormat="1" ht="17" thickBot="1" x14ac:dyDescent="0.25">
      <c r="A42" s="87"/>
      <c r="B42" s="42">
        <f>SUM(B41*B31)</f>
        <v>0</v>
      </c>
      <c r="C42" s="88" t="s">
        <v>16</v>
      </c>
      <c r="D42" s="86"/>
      <c r="E42" s="66" t="s">
        <v>33</v>
      </c>
      <c r="F42" s="44">
        <f>(B40+B44)/1000</f>
        <v>0</v>
      </c>
      <c r="G42" s="16" t="s">
        <v>19</v>
      </c>
      <c r="H42" s="131" t="s">
        <v>35</v>
      </c>
      <c r="I42" s="132"/>
      <c r="J42" s="132"/>
      <c r="K42" s="132"/>
      <c r="L42" s="132"/>
    </row>
    <row r="43" spans="1:13" s="85" customFormat="1" ht="16" x14ac:dyDescent="0.2">
      <c r="A43" s="39" t="s">
        <v>23</v>
      </c>
      <c r="B43" s="53">
        <v>0</v>
      </c>
      <c r="C43" s="23" t="s">
        <v>15</v>
      </c>
      <c r="D43" s="40" t="s">
        <v>22</v>
      </c>
    </row>
    <row r="44" spans="1:13" s="85" customFormat="1" ht="17" thickBot="1" x14ac:dyDescent="0.25">
      <c r="A44" s="7"/>
      <c r="B44" s="63">
        <f>SUM(B43*B31)</f>
        <v>0</v>
      </c>
      <c r="C44" s="8" t="s">
        <v>16</v>
      </c>
      <c r="D44" s="9"/>
      <c r="E44" s="139"/>
      <c r="F44" s="140"/>
      <c r="G44" s="140"/>
      <c r="H44" s="140"/>
      <c r="I44" s="140"/>
      <c r="J44" s="140"/>
    </row>
    <row r="45" spans="1:13" s="90" customFormat="1" ht="16" thickBot="1" x14ac:dyDescent="0.25">
      <c r="A45" s="89"/>
      <c r="B45" s="91"/>
      <c r="C45" s="89"/>
      <c r="D45" s="89"/>
      <c r="E45" s="92"/>
      <c r="F45" s="93"/>
      <c r="G45" s="93"/>
      <c r="H45" s="93"/>
      <c r="I45" s="93"/>
      <c r="J45" s="93"/>
    </row>
    <row r="46" spans="1:13" s="90" customFormat="1" x14ac:dyDescent="0.2">
      <c r="A46" s="145"/>
      <c r="B46" s="146"/>
      <c r="C46" s="147"/>
      <c r="D46" s="147"/>
      <c r="E46" s="148"/>
      <c r="F46" s="148"/>
      <c r="G46" s="149"/>
      <c r="H46" s="93"/>
      <c r="I46" s="93"/>
      <c r="J46" s="93"/>
    </row>
    <row r="47" spans="1:13" s="144" customFormat="1" ht="36" customHeight="1" x14ac:dyDescent="0.2">
      <c r="A47" s="150" t="s">
        <v>78</v>
      </c>
      <c r="B47" s="151" t="s">
        <v>77</v>
      </c>
      <c r="C47" s="151"/>
      <c r="D47" s="151"/>
      <c r="E47" s="151"/>
      <c r="F47" s="151"/>
      <c r="G47" s="152"/>
      <c r="H47" s="93"/>
      <c r="I47" s="93"/>
      <c r="J47" s="93"/>
    </row>
    <row r="48" spans="1:13" s="90" customFormat="1" ht="16" thickBot="1" x14ac:dyDescent="0.25">
      <c r="A48" s="153"/>
      <c r="B48" s="154"/>
      <c r="C48" s="155"/>
      <c r="D48" s="155"/>
      <c r="E48" s="156"/>
      <c r="F48" s="156"/>
      <c r="G48" s="157"/>
      <c r="H48" s="93"/>
      <c r="I48" s="93"/>
      <c r="J48" s="93"/>
    </row>
    <row r="49" spans="1:8" x14ac:dyDescent="0.2">
      <c r="A49" s="18"/>
      <c r="B49" s="19"/>
      <c r="C49" s="20"/>
      <c r="D49" s="20"/>
      <c r="E49" s="20"/>
      <c r="F49" s="20"/>
      <c r="G49" s="20"/>
      <c r="H49" s="20"/>
    </row>
    <row r="50" spans="1:8" ht="38" customHeight="1" x14ac:dyDescent="0.2">
      <c r="A50" s="111" t="s">
        <v>48</v>
      </c>
      <c r="B50" s="111"/>
      <c r="C50" s="111"/>
      <c r="D50" s="111"/>
      <c r="E50" s="20"/>
      <c r="F50" s="20"/>
      <c r="G50" s="20"/>
      <c r="H50" s="20"/>
    </row>
    <row r="51" spans="1:8" ht="16" thickBot="1" x14ac:dyDescent="0.25">
      <c r="A51" s="18"/>
      <c r="B51" s="19"/>
      <c r="C51" s="20"/>
      <c r="D51" s="20"/>
      <c r="E51" s="20"/>
      <c r="F51" s="20"/>
      <c r="G51" s="20"/>
      <c r="H51" s="20"/>
    </row>
    <row r="52" spans="1:8" ht="30" customHeight="1" thickBot="1" x14ac:dyDescent="0.25">
      <c r="A52" s="106" t="s">
        <v>49</v>
      </c>
      <c r="B52" s="107"/>
      <c r="C52" s="107"/>
      <c r="D52" s="108"/>
      <c r="E52" s="20"/>
      <c r="F52" s="20"/>
      <c r="G52" s="20"/>
      <c r="H52" s="20"/>
    </row>
    <row r="53" spans="1:8" ht="16" thickBot="1" x14ac:dyDescent="0.25">
      <c r="A53" s="18"/>
      <c r="B53" s="19"/>
      <c r="C53" s="20"/>
      <c r="D53" s="20"/>
      <c r="E53" s="109" t="s">
        <v>2</v>
      </c>
      <c r="F53" s="110"/>
      <c r="G53" s="20"/>
      <c r="H53" s="20"/>
    </row>
    <row r="54" spans="1:8" ht="16" x14ac:dyDescent="0.2">
      <c r="A54" s="45" t="s">
        <v>58</v>
      </c>
      <c r="B54" s="46">
        <f>B13/3600*(B16*B26+B20*B30)</f>
        <v>1.3541666666666665</v>
      </c>
      <c r="C54" s="47" t="s">
        <v>59</v>
      </c>
      <c r="D54" s="48" t="s">
        <v>28</v>
      </c>
      <c r="E54" s="45"/>
      <c r="F54" s="48"/>
      <c r="G54" s="20"/>
      <c r="H54" s="20"/>
    </row>
    <row r="55" spans="1:8" ht="16" x14ac:dyDescent="0.2">
      <c r="A55" s="49" t="s">
        <v>60</v>
      </c>
      <c r="B55" s="50">
        <f>B13/3600*(B16+B20)</f>
        <v>0.83333333333333326</v>
      </c>
      <c r="C55" s="20" t="s">
        <v>24</v>
      </c>
      <c r="D55" s="51"/>
      <c r="E55" s="49"/>
      <c r="F55" s="51"/>
      <c r="G55" s="20"/>
      <c r="H55" s="20"/>
    </row>
    <row r="56" spans="1:8" ht="34" x14ac:dyDescent="0.2">
      <c r="A56" s="59" t="s">
        <v>55</v>
      </c>
      <c r="B56" s="60">
        <f>B54/B55</f>
        <v>1.625</v>
      </c>
      <c r="C56" s="61" t="s">
        <v>54</v>
      </c>
      <c r="D56" s="62" t="s">
        <v>27</v>
      </c>
      <c r="E56" s="77">
        <v>15</v>
      </c>
      <c r="F56" s="78" t="s">
        <v>30</v>
      </c>
    </row>
    <row r="57" spans="1:8" ht="18" thickBot="1" x14ac:dyDescent="0.25">
      <c r="A57" s="56" t="s">
        <v>25</v>
      </c>
      <c r="B57" s="57"/>
      <c r="C57" s="57" t="s">
        <v>26</v>
      </c>
      <c r="D57" s="58"/>
      <c r="E57" s="112" t="s">
        <v>31</v>
      </c>
      <c r="F57" s="113"/>
    </row>
    <row r="58" spans="1:8" ht="16" thickBot="1" x14ac:dyDescent="0.25"/>
    <row r="59" spans="1:8" ht="17" thickBot="1" x14ac:dyDescent="0.25">
      <c r="A59" s="79" t="s">
        <v>56</v>
      </c>
      <c r="B59" s="80">
        <f>B56*E56^2/100^2</f>
        <v>3.6562499999999998E-2</v>
      </c>
      <c r="C59" s="81" t="s">
        <v>57</v>
      </c>
      <c r="D59" s="82"/>
      <c r="E59" s="82"/>
      <c r="F59" s="83"/>
    </row>
    <row r="60" spans="1:8" ht="6" customHeight="1" x14ac:dyDescent="0.2"/>
    <row r="61" spans="1:8" ht="6" customHeight="1" x14ac:dyDescent="0.2"/>
    <row r="62" spans="1:8" ht="30" customHeight="1" x14ac:dyDescent="0.2">
      <c r="A62" s="124" t="s">
        <v>61</v>
      </c>
      <c r="B62" s="124"/>
      <c r="C62" s="124"/>
      <c r="D62" s="124"/>
    </row>
    <row r="63" spans="1:8" ht="30" customHeight="1" x14ac:dyDescent="0.2">
      <c r="A63" s="124" t="s">
        <v>62</v>
      </c>
      <c r="B63" s="124"/>
      <c r="C63" s="124"/>
      <c r="D63" s="124"/>
    </row>
    <row r="64" spans="1:8" ht="55" customHeight="1" x14ac:dyDescent="0.2">
      <c r="A64" s="124" t="s">
        <v>63</v>
      </c>
      <c r="B64" s="124"/>
      <c r="C64" s="124"/>
      <c r="D64" s="124"/>
    </row>
    <row r="65" spans="1:4" ht="16" thickBot="1" x14ac:dyDescent="0.25"/>
    <row r="66" spans="1:4" ht="20" thickBot="1" x14ac:dyDescent="0.25">
      <c r="A66" s="106" t="s">
        <v>52</v>
      </c>
      <c r="B66" s="107"/>
      <c r="C66" s="107"/>
      <c r="D66" s="108"/>
    </row>
    <row r="67" spans="1:4" x14ac:dyDescent="0.2">
      <c r="A67" s="67"/>
      <c r="B67" s="68"/>
      <c r="C67" s="68"/>
      <c r="D67" s="69"/>
    </row>
    <row r="68" spans="1:4" x14ac:dyDescent="0.2">
      <c r="A68" s="136" t="s">
        <v>74</v>
      </c>
      <c r="B68" s="137"/>
      <c r="C68" s="137"/>
      <c r="D68" s="105"/>
    </row>
    <row r="69" spans="1:4" x14ac:dyDescent="0.2">
      <c r="A69" s="136" t="s">
        <v>50</v>
      </c>
      <c r="B69" s="137"/>
      <c r="C69" s="137"/>
      <c r="D69" s="105"/>
    </row>
    <row r="70" spans="1:4" x14ac:dyDescent="0.2">
      <c r="A70" s="137" t="s">
        <v>53</v>
      </c>
      <c r="B70" s="137"/>
      <c r="C70" s="137"/>
      <c r="D70" s="138"/>
    </row>
    <row r="71" spans="1:4" x14ac:dyDescent="0.2">
      <c r="A71" s="103" t="s">
        <v>51</v>
      </c>
      <c r="B71" s="122"/>
      <c r="C71" s="122"/>
      <c r="D71" s="123"/>
    </row>
    <row r="72" spans="1:4" x14ac:dyDescent="0.2">
      <c r="A72" s="103" t="s">
        <v>70</v>
      </c>
      <c r="B72" s="122"/>
      <c r="C72" s="122"/>
      <c r="D72" s="123"/>
    </row>
    <row r="73" spans="1:4" x14ac:dyDescent="0.2">
      <c r="A73" s="103" t="s">
        <v>71</v>
      </c>
      <c r="B73" s="104"/>
      <c r="C73" s="104"/>
      <c r="D73" s="105"/>
    </row>
    <row r="74" spans="1:4" ht="16" thickBot="1" x14ac:dyDescent="0.25">
      <c r="A74" s="7"/>
      <c r="B74" s="8"/>
      <c r="C74" s="8"/>
      <c r="D74" s="9"/>
    </row>
  </sheetData>
  <mergeCells count="36">
    <mergeCell ref="A71:D71"/>
    <mergeCell ref="H28:M28"/>
    <mergeCell ref="H31:L31"/>
    <mergeCell ref="H29:J29"/>
    <mergeCell ref="A64:D64"/>
    <mergeCell ref="A66:D66"/>
    <mergeCell ref="A68:D68"/>
    <mergeCell ref="A69:D69"/>
    <mergeCell ref="A70:D70"/>
    <mergeCell ref="H39:M39"/>
    <mergeCell ref="H40:J40"/>
    <mergeCell ref="H42:L42"/>
    <mergeCell ref="E44:J44"/>
    <mergeCell ref="A35:D35"/>
    <mergeCell ref="B47:G47"/>
    <mergeCell ref="B6:E6"/>
    <mergeCell ref="B2:E2"/>
    <mergeCell ref="B3:E3"/>
    <mergeCell ref="B4:E4"/>
    <mergeCell ref="B8:E8"/>
    <mergeCell ref="B9:E9"/>
    <mergeCell ref="D14:F14"/>
    <mergeCell ref="D23:F23"/>
    <mergeCell ref="C24:G24"/>
    <mergeCell ref="A73:D73"/>
    <mergeCell ref="A52:D52"/>
    <mergeCell ref="E53:F53"/>
    <mergeCell ref="A50:D50"/>
    <mergeCell ref="E57:F57"/>
    <mergeCell ref="E33:J33"/>
    <mergeCell ref="D11:F11"/>
    <mergeCell ref="A11:C11"/>
    <mergeCell ref="D12:F12"/>
    <mergeCell ref="A72:D72"/>
    <mergeCell ref="A62:D62"/>
    <mergeCell ref="A63:D6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PLM</vt:lpstr>
      <vt:lpstr>SAL_1</vt:lpstr>
      <vt:lpstr>DOSE_COLL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EXPERTISES SARL</dc:creator>
  <cp:lastModifiedBy>JEROME SCHMITT</cp:lastModifiedBy>
  <dcterms:created xsi:type="dcterms:W3CDTF">2011-07-28T12:47:45Z</dcterms:created>
  <dcterms:modified xsi:type="dcterms:W3CDTF">2019-01-24T10:14:19Z</dcterms:modified>
</cp:coreProperties>
</file>